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/>
  </bookViews>
  <sheets>
    <sheet name="étlap" sheetId="4" r:id="rId1"/>
    <sheet name="Diagram1" sheetId="6" r:id="rId2"/>
  </sheets>
  <calcPr calcId="145621"/>
</workbook>
</file>

<file path=xl/calcChain.xml><?xml version="1.0" encoding="utf-8"?>
<calcChain xmlns="http://schemas.openxmlformats.org/spreadsheetml/2006/main">
  <c r="N23" i="4" l="1"/>
  <c r="N22" i="4"/>
  <c r="N21" i="4"/>
  <c r="N15" i="4"/>
  <c r="N14" i="4"/>
  <c r="N13" i="4"/>
  <c r="N7" i="4"/>
  <c r="N6" i="4"/>
  <c r="N5" i="4"/>
  <c r="J23" i="4" l="1"/>
  <c r="J22" i="4"/>
  <c r="J21" i="4"/>
  <c r="J15" i="4"/>
  <c r="J14" i="4"/>
  <c r="J13" i="4"/>
  <c r="J7" i="4"/>
  <c r="J6" i="4"/>
  <c r="J5" i="4"/>
  <c r="G13" i="4" l="1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K29" i="4" s="1"/>
  <c r="K30" i="4" s="1"/>
  <c r="G48" i="4"/>
  <c r="G49" i="4"/>
  <c r="G50" i="4"/>
  <c r="G51" i="4"/>
  <c r="G52" i="4"/>
  <c r="G53" i="4"/>
  <c r="K23" i="4" s="1"/>
  <c r="G54" i="4"/>
  <c r="G55" i="4"/>
  <c r="G56" i="4"/>
  <c r="G57" i="4"/>
  <c r="G58" i="4"/>
  <c r="G12" i="4"/>
  <c r="G8" i="4"/>
  <c r="G9" i="4"/>
  <c r="G10" i="4"/>
  <c r="G11" i="4"/>
  <c r="K13" i="4" s="1"/>
  <c r="G3" i="4"/>
  <c r="G4" i="4"/>
  <c r="K21" i="4" s="1"/>
  <c r="G5" i="4"/>
  <c r="G6" i="4"/>
  <c r="G7" i="4"/>
  <c r="G2" i="4"/>
  <c r="K5" i="4" s="1"/>
  <c r="K22" i="4"/>
  <c r="K15" i="4"/>
  <c r="K14" i="4"/>
  <c r="K7" i="4"/>
  <c r="K6" i="4"/>
  <c r="K9" i="4" l="1"/>
  <c r="K25" i="4"/>
  <c r="K17" i="4"/>
  <c r="N9" i="4" l="1"/>
  <c r="N17" i="4"/>
  <c r="K26" i="4"/>
  <c r="K10" i="4"/>
  <c r="N25" i="4"/>
  <c r="K18" i="4"/>
</calcChain>
</file>

<file path=xl/sharedStrings.xml><?xml version="1.0" encoding="utf-8"?>
<sst xmlns="http://schemas.openxmlformats.org/spreadsheetml/2006/main" count="85" uniqueCount="79">
  <si>
    <t>Szederkrémleves</t>
  </si>
  <si>
    <t>Málnakrémleves</t>
  </si>
  <si>
    <t>Levesek</t>
  </si>
  <si>
    <t>kcal</t>
  </si>
  <si>
    <t>szénhidrát</t>
  </si>
  <si>
    <t>Almaleves</t>
  </si>
  <si>
    <t>Gyümölcsleves</t>
  </si>
  <si>
    <t>Szilvaleves</t>
  </si>
  <si>
    <t>ár</t>
  </si>
  <si>
    <t>Rántott csirkemell grillezett zöldségekkel</t>
  </si>
  <si>
    <t>Rántott csirkemell meggymártással</t>
  </si>
  <si>
    <t>Májjal töltött rántott pulykamell salátával</t>
  </si>
  <si>
    <t>Cordon Bleu csirkemell spárgapürével</t>
  </si>
  <si>
    <t>Kapros tökfőzelék vagdalttal</t>
  </si>
  <si>
    <t>Sóskafőzelék tükörtojással</t>
  </si>
  <si>
    <t>Zöldbabfőzelék rántott csirkemellel</t>
  </si>
  <si>
    <t>Parajfőzelék vagdalttal</t>
  </si>
  <si>
    <t>Zöldborsófőzelék töltött csirkemellel</t>
  </si>
  <si>
    <t>Tojásos lecsó virslivel és galuskával</t>
  </si>
  <si>
    <t>Rántott cukkini almás sajtsalátával</t>
  </si>
  <si>
    <t>Meggyes piskóta</t>
  </si>
  <si>
    <t>Barackos lepény</t>
  </si>
  <si>
    <t>Cseresznyés pite</t>
  </si>
  <si>
    <t>Szilvás lepény</t>
  </si>
  <si>
    <t>Túrós palacsinta eperöntettel</t>
  </si>
  <si>
    <t>Rakott sajtos patisszon</t>
  </si>
  <si>
    <t>Sajtos-sonkás pizza</t>
  </si>
  <si>
    <t>Juhtúrós sztrapacska</t>
  </si>
  <si>
    <t>Csőben sült brokkoli sajttal</t>
  </si>
  <si>
    <t>Milánói spagetti</t>
  </si>
  <si>
    <t>Rántott csirkemell franciasalátával</t>
  </si>
  <si>
    <t>Joghurtos csirkecomb galuskával</t>
  </si>
  <si>
    <t>Négysajtos pizza</t>
  </si>
  <si>
    <t>Mustáros szűzpecsenye spagettivel</t>
  </si>
  <si>
    <t>Fehérboros gombakrémleves</t>
  </si>
  <si>
    <t>Paradicsomleves</t>
  </si>
  <si>
    <t>Csirkepaprikás galuskával</t>
  </si>
  <si>
    <t>Sült pulykacomb mozzarellás sült zöldségekkel</t>
  </si>
  <si>
    <t>Vadas pulykatokány spagettivel</t>
  </si>
  <si>
    <t>Fehérboros csirkemell paradicsomsalátával</t>
  </si>
  <si>
    <t>Székelykáposzta (pulykacombból)</t>
  </si>
  <si>
    <t>Gombás-tejszínes pulykamellszelet galuskával</t>
  </si>
  <si>
    <t>Vajban sült csirkemell paradicsomos gombasalátával</t>
  </si>
  <si>
    <t>Mézes-mustáros csirkecomb párolt karfiollal</t>
  </si>
  <si>
    <t>Sült csirkecomb tejszínes gombamártással</t>
  </si>
  <si>
    <t>Pulykaragu pitában zöldsalátával és joghurtos öntettel</t>
  </si>
  <si>
    <t>Sült csirkemell tojásos zöldsalátával</t>
  </si>
  <si>
    <t>Sült csirkemellcsíkok almás salátával</t>
  </si>
  <si>
    <t>Pirított pulykamell sopszka salátával</t>
  </si>
  <si>
    <t>Almás-fahéjas palacsinta vaníliaöntettel</t>
  </si>
  <si>
    <t>Túrógombóc fahéjas öntettel</t>
  </si>
  <si>
    <t>Somlói galuska</t>
  </si>
  <si>
    <t>Máglyarakás</t>
  </si>
  <si>
    <t>Császármorzsa</t>
  </si>
  <si>
    <t>Tárkonyos csirkeraguleves</t>
  </si>
  <si>
    <t>Fokhagymakrémleves</t>
  </si>
  <si>
    <t>Főzelékek</t>
  </si>
  <si>
    <t>Szárnyas ételek</t>
  </si>
  <si>
    <t>Desszertek</t>
  </si>
  <si>
    <t>Tészták</t>
  </si>
  <si>
    <t>Töltött padlizsán tejfölös zöldmártással</t>
  </si>
  <si>
    <t>Rakott karalábé (pulykacombból)</t>
  </si>
  <si>
    <t>Menük</t>
  </si>
  <si>
    <t>1 adag ára:</t>
  </si>
  <si>
    <t>20 adag ára (10% kedvezménnyel)</t>
  </si>
  <si>
    <t>1 adag kalóriatartalma</t>
  </si>
  <si>
    <t>akciós ár</t>
  </si>
  <si>
    <t>ssz.</t>
  </si>
  <si>
    <t>kategória</t>
  </si>
  <si>
    <t>megnevezés</t>
  </si>
  <si>
    <t>Zöldséges ételek</t>
  </si>
  <si>
    <t>A menü</t>
  </si>
  <si>
    <t>B menü</t>
  </si>
  <si>
    <t>C menü</t>
  </si>
  <si>
    <t>Póréhagyma krémleves</t>
  </si>
  <si>
    <t>Rántott sajt salátával</t>
  </si>
  <si>
    <t>A legnagyobb akciós ár:</t>
  </si>
  <si>
    <t>Az étel neve:</t>
  </si>
  <si>
    <t>Csirkés pizza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</si>
</sst>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0" xfId="0" applyFont="1" applyAlignment="1"/>
    <xf numFmtId="164" fontId="2" fillId="0" borderId="0" xfId="0" applyNumberFormat="1" applyFont="1" applyAlignment="1"/>
    <xf numFmtId="0" fontId="3" fillId="0" borderId="0" xfId="0" applyFont="1" applyAlignment="1"/>
    <xf numFmtId="0" fontId="2" fillId="0" borderId="2" xfId="0" applyFont="1" applyBorder="1" applyAlignment="1"/>
    <xf numFmtId="164" fontId="2" fillId="0" borderId="3" xfId="1" applyNumberFormat="1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164" fontId="2" fillId="0" borderId="0" xfId="1" applyNumberFormat="1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164" fontId="2" fillId="0" borderId="8" xfId="0" applyNumberFormat="1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0" xfId="0" quotePrefix="1" applyFont="1" applyAlignment="1"/>
    <xf numFmtId="0" fontId="2" fillId="0" borderId="0" xfId="0" applyFont="1" applyFill="1" applyBorder="1" applyAlignment="1"/>
    <xf numFmtId="164" fontId="2" fillId="0" borderId="0" xfId="1" applyNumberFormat="1" applyFont="1" applyFill="1" applyBorder="1" applyAlignment="1"/>
    <xf numFmtId="0" fontId="3" fillId="0" borderId="2" xfId="0" applyFont="1" applyFill="1" applyBorder="1" applyAlignment="1">
      <alignment horizontal="center"/>
    </xf>
    <xf numFmtId="0" fontId="2" fillId="0" borderId="3" xfId="0" applyFont="1" applyFill="1" applyBorder="1" applyAlignment="1"/>
    <xf numFmtId="164" fontId="2" fillId="0" borderId="3" xfId="1" applyNumberFormat="1" applyFont="1" applyFill="1" applyBorder="1" applyAlignment="1"/>
    <xf numFmtId="164" fontId="2" fillId="0" borderId="4" xfId="1" applyNumberFormat="1" applyFont="1" applyFill="1" applyBorder="1" applyAlignment="1"/>
    <xf numFmtId="0" fontId="2" fillId="0" borderId="5" xfId="0" applyFont="1" applyFill="1" applyBorder="1" applyAlignment="1">
      <alignment horizontal="center"/>
    </xf>
    <xf numFmtId="164" fontId="2" fillId="0" borderId="6" xfId="1" applyNumberFormat="1" applyFont="1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/>
    <xf numFmtId="164" fontId="2" fillId="0" borderId="8" xfId="1" applyNumberFormat="1" applyFont="1" applyFill="1" applyBorder="1" applyAlignment="1"/>
    <xf numFmtId="164" fontId="2" fillId="0" borderId="9" xfId="1" applyNumberFormat="1" applyFont="1" applyFill="1" applyBorder="1" applyAlignment="1"/>
    <xf numFmtId="0" fontId="3" fillId="0" borderId="5" xfId="0" applyFont="1" applyFill="1" applyBorder="1" applyAlignment="1"/>
    <xf numFmtId="0" fontId="3" fillId="0" borderId="1" xfId="0" applyFont="1" applyBorder="1" applyAlignment="1">
      <alignment horizontal="left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  <colors>
    <mruColors>
      <color rgb="FFEE55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Desszertek energiatartalma (kcal)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rgbClr val="EE5500"/>
              </a:solidFill>
            </c:spPr>
          </c:dPt>
          <c:cat>
            <c:strRef>
              <c:f>étlap!$C$49:$C$58</c:f>
              <c:strCache>
                <c:ptCount val="10"/>
                <c:pt idx="0">
                  <c:v>Almás-fahéjas palacsinta vaníliaöntettel</c:v>
                </c:pt>
                <c:pt idx="1">
                  <c:v>Barackos lepény</c:v>
                </c:pt>
                <c:pt idx="2">
                  <c:v>Császármorzsa</c:v>
                </c:pt>
                <c:pt idx="3">
                  <c:v>Cseresznyés pite</c:v>
                </c:pt>
                <c:pt idx="4">
                  <c:v>Máglyarakás</c:v>
                </c:pt>
                <c:pt idx="5">
                  <c:v>Meggyes piskóta</c:v>
                </c:pt>
                <c:pt idx="6">
                  <c:v>Somlói galuska</c:v>
                </c:pt>
                <c:pt idx="7">
                  <c:v>Szilvás lepény</c:v>
                </c:pt>
                <c:pt idx="8">
                  <c:v>Túrógombóc fahéjas öntettel</c:v>
                </c:pt>
                <c:pt idx="9">
                  <c:v>Túrós palacsinta eperöntettel</c:v>
                </c:pt>
              </c:strCache>
            </c:strRef>
          </c:cat>
          <c:val>
            <c:numRef>
              <c:f>étlap!$D$49:$D$58</c:f>
              <c:numCache>
                <c:formatCode>General</c:formatCode>
                <c:ptCount val="10"/>
                <c:pt idx="0">
                  <c:v>130</c:v>
                </c:pt>
                <c:pt idx="1">
                  <c:v>190</c:v>
                </c:pt>
                <c:pt idx="2">
                  <c:v>330</c:v>
                </c:pt>
                <c:pt idx="3">
                  <c:v>220</c:v>
                </c:pt>
                <c:pt idx="4">
                  <c:v>310</c:v>
                </c:pt>
                <c:pt idx="5">
                  <c:v>330</c:v>
                </c:pt>
                <c:pt idx="6">
                  <c:v>380</c:v>
                </c:pt>
                <c:pt idx="7">
                  <c:v>340</c:v>
                </c:pt>
                <c:pt idx="8">
                  <c:v>440</c:v>
                </c:pt>
                <c:pt idx="9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285312"/>
        <c:axId val="78946880"/>
        <c:axId val="0"/>
      </c:bar3DChart>
      <c:catAx>
        <c:axId val="110285312"/>
        <c:scaling>
          <c:orientation val="minMax"/>
        </c:scaling>
        <c:delete val="0"/>
        <c:axPos val="b"/>
        <c:majorTickMark val="out"/>
        <c:minorTickMark val="none"/>
        <c:tickLblPos val="nextTo"/>
        <c:crossAx val="78946880"/>
        <c:crosses val="autoZero"/>
        <c:auto val="1"/>
        <c:lblAlgn val="ctr"/>
        <c:lblOffset val="100"/>
        <c:noMultiLvlLbl val="0"/>
      </c:catAx>
      <c:valAx>
        <c:axId val="7894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285312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222" cy="6088944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="90" zoomScaleNormal="90" workbookViewId="0"/>
  </sheetViews>
  <sheetFormatPr defaultRowHeight="21" customHeight="1" x14ac:dyDescent="0.2"/>
  <cols>
    <col min="1" max="1" width="19.85546875" style="1" bestFit="1" customWidth="1"/>
    <col min="2" max="2" width="5.5703125" style="6" customWidth="1"/>
    <col min="3" max="3" width="56.7109375" style="6" bestFit="1" customWidth="1"/>
    <col min="4" max="6" width="12.5703125" style="6" customWidth="1"/>
    <col min="7" max="7" width="14" style="6" customWidth="1"/>
    <col min="8" max="8" width="10.5703125" style="6" bestFit="1" customWidth="1"/>
    <col min="9" max="9" width="10.7109375" style="6" bestFit="1" customWidth="1"/>
    <col min="10" max="10" width="41.140625" style="6" bestFit="1" customWidth="1"/>
    <col min="11" max="11" width="14.85546875" style="6" bestFit="1" customWidth="1"/>
    <col min="12" max="12" width="4.42578125" style="6" customWidth="1"/>
    <col min="13" max="13" width="24" style="6" bestFit="1" customWidth="1"/>
    <col min="14" max="14" width="9.28515625" style="6" bestFit="1" customWidth="1"/>
    <col min="15" max="16384" width="9.140625" style="6"/>
  </cols>
  <sheetData>
    <row r="1" spans="1:14" ht="21" customHeight="1" thickBot="1" x14ac:dyDescent="0.25">
      <c r="A1" s="1" t="s">
        <v>68</v>
      </c>
      <c r="B1" s="1" t="s">
        <v>67</v>
      </c>
      <c r="C1" s="1" t="s">
        <v>69</v>
      </c>
      <c r="D1" s="1" t="s">
        <v>3</v>
      </c>
      <c r="E1" s="1" t="s">
        <v>4</v>
      </c>
      <c r="F1" s="1" t="s">
        <v>8</v>
      </c>
      <c r="G1" s="1" t="s">
        <v>66</v>
      </c>
    </row>
    <row r="2" spans="1:14" ht="21" customHeight="1" x14ac:dyDescent="0.25">
      <c r="A2" s="22" t="s">
        <v>2</v>
      </c>
      <c r="B2" s="23">
        <v>1</v>
      </c>
      <c r="C2" s="23" t="s">
        <v>5</v>
      </c>
      <c r="D2" s="23">
        <v>130</v>
      </c>
      <c r="E2" s="23">
        <v>9</v>
      </c>
      <c r="F2" s="24">
        <v>550</v>
      </c>
      <c r="G2" s="25">
        <f>ROUNDDOWN(F2*0.8,-1)+9</f>
        <v>449</v>
      </c>
      <c r="H2" s="7"/>
      <c r="I2" s="8" t="s">
        <v>62</v>
      </c>
    </row>
    <row r="3" spans="1:14" ht="21" customHeight="1" thickBot="1" x14ac:dyDescent="0.25">
      <c r="A3" s="26"/>
      <c r="B3" s="20">
        <v>2</v>
      </c>
      <c r="C3" s="20" t="s">
        <v>34</v>
      </c>
      <c r="D3" s="20">
        <v>120</v>
      </c>
      <c r="E3" s="20">
        <v>4</v>
      </c>
      <c r="F3" s="21">
        <v>550</v>
      </c>
      <c r="G3" s="27">
        <f t="shared" ref="G3:G11" si="0">ROUNDDOWN(F3*0.8,-1)+9</f>
        <v>449</v>
      </c>
      <c r="H3" s="7"/>
    </row>
    <row r="4" spans="1:14" ht="21" customHeight="1" thickBot="1" x14ac:dyDescent="0.3">
      <c r="A4" s="26"/>
      <c r="B4" s="20">
        <v>3</v>
      </c>
      <c r="C4" s="20" t="s">
        <v>55</v>
      </c>
      <c r="D4" s="20">
        <v>360</v>
      </c>
      <c r="E4" s="20">
        <v>8</v>
      </c>
      <c r="F4" s="21">
        <v>550</v>
      </c>
      <c r="G4" s="27">
        <f t="shared" si="0"/>
        <v>449</v>
      </c>
      <c r="H4" s="7"/>
      <c r="I4" s="33" t="s">
        <v>71</v>
      </c>
    </row>
    <row r="5" spans="1:14" ht="21" customHeight="1" x14ac:dyDescent="0.2">
      <c r="A5" s="26"/>
      <c r="B5" s="20">
        <v>4</v>
      </c>
      <c r="C5" s="20" t="s">
        <v>6</v>
      </c>
      <c r="D5" s="20">
        <v>120</v>
      </c>
      <c r="E5" s="20">
        <v>14</v>
      </c>
      <c r="F5" s="21">
        <v>550</v>
      </c>
      <c r="G5" s="27">
        <f t="shared" si="0"/>
        <v>449</v>
      </c>
      <c r="H5" s="7"/>
      <c r="I5" s="9">
        <v>1</v>
      </c>
      <c r="J5" s="2" t="str">
        <f>VLOOKUP(I5,$B$2:$C$58,2)</f>
        <v>Almaleves</v>
      </c>
      <c r="K5" s="10">
        <f>VLOOKUP(I5,$B$2:$G$58,6)</f>
        <v>449</v>
      </c>
      <c r="L5" s="2"/>
      <c r="M5" s="2"/>
      <c r="N5" s="11">
        <f>VLOOKUP(I5,$B$2:$D$58,3)</f>
        <v>130</v>
      </c>
    </row>
    <row r="6" spans="1:14" ht="21" customHeight="1" x14ac:dyDescent="0.2">
      <c r="A6" s="26"/>
      <c r="B6" s="20">
        <v>5</v>
      </c>
      <c r="C6" s="20" t="s">
        <v>1</v>
      </c>
      <c r="D6" s="20">
        <v>90</v>
      </c>
      <c r="E6" s="20">
        <v>6</v>
      </c>
      <c r="F6" s="21">
        <v>550</v>
      </c>
      <c r="G6" s="27">
        <f t="shared" si="0"/>
        <v>449</v>
      </c>
      <c r="H6" s="7"/>
      <c r="I6" s="12">
        <v>22</v>
      </c>
      <c r="J6" s="3" t="str">
        <f>VLOOKUP(I6,$B$2:$C$58,2)</f>
        <v>Májjal töltött rántott pulykamell salátával</v>
      </c>
      <c r="K6" s="13">
        <f t="shared" ref="K6:K7" si="1">VLOOKUP(I6,$B$2:$G$58,6)</f>
        <v>879</v>
      </c>
      <c r="L6" s="3"/>
      <c r="M6" s="3"/>
      <c r="N6" s="14">
        <f>VLOOKUP(I6,$B$2:$D$58,3)</f>
        <v>490</v>
      </c>
    </row>
    <row r="7" spans="1:14" ht="21" customHeight="1" x14ac:dyDescent="0.2">
      <c r="A7" s="26"/>
      <c r="B7" s="20">
        <v>6</v>
      </c>
      <c r="C7" s="20" t="s">
        <v>35</v>
      </c>
      <c r="D7" s="20">
        <v>310</v>
      </c>
      <c r="E7" s="20">
        <v>9</v>
      </c>
      <c r="F7" s="21">
        <v>600</v>
      </c>
      <c r="G7" s="27">
        <f t="shared" si="0"/>
        <v>489</v>
      </c>
      <c r="H7" s="7"/>
      <c r="I7" s="12">
        <v>57</v>
      </c>
      <c r="J7" s="3" t="str">
        <f>VLOOKUP(I7,$B$2:$C$58,2)</f>
        <v>Túrós palacsinta eperöntettel</v>
      </c>
      <c r="K7" s="13">
        <f t="shared" si="1"/>
        <v>389</v>
      </c>
      <c r="L7" s="3"/>
      <c r="M7" s="3"/>
      <c r="N7" s="14">
        <f>VLOOKUP(I7,$B$2:$D$58,3)</f>
        <v>240</v>
      </c>
    </row>
    <row r="8" spans="1:14" ht="21" customHeight="1" x14ac:dyDescent="0.2">
      <c r="A8" s="26"/>
      <c r="B8" s="20">
        <v>7</v>
      </c>
      <c r="C8" s="20" t="s">
        <v>74</v>
      </c>
      <c r="D8" s="20">
        <v>360</v>
      </c>
      <c r="E8" s="20">
        <v>8</v>
      </c>
      <c r="F8" s="21">
        <v>550</v>
      </c>
      <c r="G8" s="27">
        <f>ROUNDDOWN(F8*0.8,-1)+9</f>
        <v>449</v>
      </c>
      <c r="H8" s="7"/>
      <c r="I8" s="12"/>
      <c r="J8" s="3"/>
      <c r="K8" s="13"/>
      <c r="L8" s="3"/>
      <c r="M8" s="3"/>
      <c r="N8" s="14"/>
    </row>
    <row r="9" spans="1:14" ht="21" customHeight="1" x14ac:dyDescent="0.2">
      <c r="A9" s="26"/>
      <c r="B9" s="20">
        <v>8</v>
      </c>
      <c r="C9" s="20" t="s">
        <v>0</v>
      </c>
      <c r="D9" s="20">
        <v>110</v>
      </c>
      <c r="E9" s="20">
        <v>5</v>
      </c>
      <c r="F9" s="21">
        <v>550</v>
      </c>
      <c r="G9" s="27">
        <f t="shared" si="0"/>
        <v>449</v>
      </c>
      <c r="H9" s="7"/>
      <c r="I9" s="12"/>
      <c r="J9" s="4" t="s">
        <v>63</v>
      </c>
      <c r="K9" s="13">
        <f>ROUNDDOWN(SUM(K5:K7),-2)</f>
        <v>1700</v>
      </c>
      <c r="L9" s="3"/>
      <c r="M9" s="3" t="s">
        <v>65</v>
      </c>
      <c r="N9" s="14">
        <f>SUM(N5:N7)</f>
        <v>860</v>
      </c>
    </row>
    <row r="10" spans="1:14" ht="21" customHeight="1" thickBot="1" x14ac:dyDescent="0.25">
      <c r="A10" s="26"/>
      <c r="B10" s="20">
        <v>9</v>
      </c>
      <c r="C10" s="20" t="s">
        <v>7</v>
      </c>
      <c r="D10" s="20">
        <v>110</v>
      </c>
      <c r="E10" s="20">
        <v>12</v>
      </c>
      <c r="F10" s="21">
        <v>550</v>
      </c>
      <c r="G10" s="27">
        <f t="shared" si="0"/>
        <v>449</v>
      </c>
      <c r="H10" s="7"/>
      <c r="I10" s="15"/>
      <c r="J10" s="5" t="s">
        <v>64</v>
      </c>
      <c r="K10" s="16">
        <f>K9*20*0.9</f>
        <v>30600</v>
      </c>
      <c r="L10" s="17"/>
      <c r="M10" s="17"/>
      <c r="N10" s="18"/>
    </row>
    <row r="11" spans="1:14" ht="21" customHeight="1" thickBot="1" x14ac:dyDescent="0.25">
      <c r="A11" s="28"/>
      <c r="B11" s="29">
        <v>10</v>
      </c>
      <c r="C11" s="29" t="s">
        <v>54</v>
      </c>
      <c r="D11" s="29">
        <v>290</v>
      </c>
      <c r="E11" s="29">
        <v>9</v>
      </c>
      <c r="F11" s="30">
        <v>600</v>
      </c>
      <c r="G11" s="31">
        <f t="shared" si="0"/>
        <v>489</v>
      </c>
      <c r="H11" s="7"/>
    </row>
    <row r="12" spans="1:14" ht="21" customHeight="1" thickBot="1" x14ac:dyDescent="0.3">
      <c r="A12" s="22" t="s">
        <v>56</v>
      </c>
      <c r="B12" s="23">
        <v>11</v>
      </c>
      <c r="C12" s="23" t="s">
        <v>13</v>
      </c>
      <c r="D12" s="23">
        <v>440</v>
      </c>
      <c r="E12" s="23">
        <v>23</v>
      </c>
      <c r="F12" s="24">
        <v>880</v>
      </c>
      <c r="G12" s="25">
        <f>ROUNDDOWN(F12*0.8,-1)+9</f>
        <v>709</v>
      </c>
      <c r="H12" s="7"/>
      <c r="I12" s="33" t="s">
        <v>72</v>
      </c>
    </row>
    <row r="13" spans="1:14" ht="21" customHeight="1" x14ac:dyDescent="0.2">
      <c r="A13" s="26"/>
      <c r="B13" s="20">
        <v>12</v>
      </c>
      <c r="C13" s="20" t="s">
        <v>16</v>
      </c>
      <c r="D13" s="20">
        <v>520</v>
      </c>
      <c r="E13" s="20">
        <v>7</v>
      </c>
      <c r="F13" s="21">
        <v>920</v>
      </c>
      <c r="G13" s="27">
        <f t="shared" ref="G13:G58" si="2">ROUNDDOWN(F13*0.8,-1)+9</f>
        <v>739</v>
      </c>
      <c r="H13" s="7"/>
      <c r="I13" s="9">
        <v>10</v>
      </c>
      <c r="J13" s="2" t="str">
        <f>VLOOKUP(I13,$B$2:$C$58,2)</f>
        <v>Tárkonyos csirkeraguleves</v>
      </c>
      <c r="K13" s="10">
        <f>VLOOKUP(I13,$B$2:$G$58,6)</f>
        <v>489</v>
      </c>
      <c r="L13" s="2"/>
      <c r="M13" s="2"/>
      <c r="N13" s="11">
        <f>VLOOKUP(I13,$B$2:$D$58,3)</f>
        <v>290</v>
      </c>
    </row>
    <row r="14" spans="1:14" ht="21" customHeight="1" x14ac:dyDescent="0.2">
      <c r="A14" s="26"/>
      <c r="B14" s="20">
        <v>13</v>
      </c>
      <c r="C14" s="20" t="s">
        <v>10</v>
      </c>
      <c r="D14" s="20">
        <v>490</v>
      </c>
      <c r="E14" s="20">
        <v>13</v>
      </c>
      <c r="F14" s="21">
        <v>1040</v>
      </c>
      <c r="G14" s="27">
        <f t="shared" si="2"/>
        <v>839</v>
      </c>
      <c r="H14" s="7"/>
      <c r="I14" s="12">
        <v>35</v>
      </c>
      <c r="J14" s="3" t="str">
        <f>VLOOKUP(I14,$B$2:$C$58,2)</f>
        <v>Csőben sült brokkoli sajttal</v>
      </c>
      <c r="K14" s="13">
        <f t="shared" ref="K14:K15" si="3">VLOOKUP(I14,$B$2:$G$58,6)</f>
        <v>969</v>
      </c>
      <c r="L14" s="3"/>
      <c r="M14" s="3"/>
      <c r="N14" s="14">
        <f>VLOOKUP(I14,$B$2:$D$58,3)</f>
        <v>340</v>
      </c>
    </row>
    <row r="15" spans="1:14" ht="21" customHeight="1" x14ac:dyDescent="0.2">
      <c r="A15" s="26"/>
      <c r="B15" s="20">
        <v>14</v>
      </c>
      <c r="C15" s="20" t="s">
        <v>14</v>
      </c>
      <c r="D15" s="20">
        <v>290</v>
      </c>
      <c r="E15" s="20">
        <v>6</v>
      </c>
      <c r="F15" s="21">
        <v>840</v>
      </c>
      <c r="G15" s="27">
        <f t="shared" si="2"/>
        <v>679</v>
      </c>
      <c r="H15" s="7"/>
      <c r="I15" s="12">
        <v>50</v>
      </c>
      <c r="J15" s="3" t="str">
        <f>VLOOKUP(I15,$B$2:$C$58,2)</f>
        <v>Császármorzsa</v>
      </c>
      <c r="K15" s="13">
        <f t="shared" si="3"/>
        <v>449</v>
      </c>
      <c r="L15" s="3"/>
      <c r="M15" s="3"/>
      <c r="N15" s="14">
        <f>VLOOKUP(I15,$B$2:$D$58,3)</f>
        <v>330</v>
      </c>
    </row>
    <row r="16" spans="1:14" ht="21" customHeight="1" x14ac:dyDescent="0.2">
      <c r="A16" s="26"/>
      <c r="B16" s="20">
        <v>15</v>
      </c>
      <c r="C16" s="20" t="s">
        <v>15</v>
      </c>
      <c r="D16" s="20">
        <v>670</v>
      </c>
      <c r="E16" s="20">
        <v>22</v>
      </c>
      <c r="F16" s="21">
        <v>970</v>
      </c>
      <c r="G16" s="27">
        <f t="shared" si="2"/>
        <v>779</v>
      </c>
      <c r="H16" s="7"/>
      <c r="I16" s="12"/>
      <c r="J16" s="3"/>
      <c r="K16" s="13"/>
      <c r="L16" s="3"/>
      <c r="M16" s="3"/>
      <c r="N16" s="14"/>
    </row>
    <row r="17" spans="1:14" ht="21" customHeight="1" thickBot="1" x14ac:dyDescent="0.25">
      <c r="A17" s="28"/>
      <c r="B17" s="29">
        <v>16</v>
      </c>
      <c r="C17" s="29" t="s">
        <v>17</v>
      </c>
      <c r="D17" s="29">
        <v>720</v>
      </c>
      <c r="E17" s="29">
        <v>24</v>
      </c>
      <c r="F17" s="30">
        <v>920</v>
      </c>
      <c r="G17" s="31">
        <f t="shared" si="2"/>
        <v>739</v>
      </c>
      <c r="H17" s="7"/>
      <c r="I17" s="12"/>
      <c r="J17" s="4" t="s">
        <v>63</v>
      </c>
      <c r="K17" s="13">
        <f>ROUNDDOWN(SUM(K13:K15),-2)</f>
        <v>1900</v>
      </c>
      <c r="L17" s="3"/>
      <c r="M17" s="3" t="s">
        <v>65</v>
      </c>
      <c r="N17" s="14">
        <f>SUM(N13:N15)</f>
        <v>960</v>
      </c>
    </row>
    <row r="18" spans="1:14" ht="21" customHeight="1" thickBot="1" x14ac:dyDescent="0.3">
      <c r="A18" s="22" t="s">
        <v>57</v>
      </c>
      <c r="B18" s="23">
        <v>17</v>
      </c>
      <c r="C18" s="23" t="s">
        <v>12</v>
      </c>
      <c r="D18" s="23">
        <v>700</v>
      </c>
      <c r="E18" s="23">
        <v>12</v>
      </c>
      <c r="F18" s="24">
        <v>1210</v>
      </c>
      <c r="G18" s="25">
        <f t="shared" si="2"/>
        <v>969</v>
      </c>
      <c r="H18" s="7"/>
      <c r="I18" s="15"/>
      <c r="J18" s="5" t="s">
        <v>64</v>
      </c>
      <c r="K18" s="16">
        <f>K17*20*0.9</f>
        <v>34200</v>
      </c>
      <c r="L18" s="17"/>
      <c r="M18" s="17"/>
      <c r="N18" s="18"/>
    </row>
    <row r="19" spans="1:14" ht="21" customHeight="1" thickBot="1" x14ac:dyDescent="0.3">
      <c r="A19" s="32"/>
      <c r="B19" s="20">
        <v>18</v>
      </c>
      <c r="C19" s="20" t="s">
        <v>36</v>
      </c>
      <c r="D19" s="20">
        <v>520</v>
      </c>
      <c r="E19" s="20">
        <v>8</v>
      </c>
      <c r="F19" s="21">
        <v>1210</v>
      </c>
      <c r="G19" s="27">
        <f t="shared" si="2"/>
        <v>969</v>
      </c>
      <c r="H19" s="7"/>
    </row>
    <row r="20" spans="1:14" ht="21" customHeight="1" thickBot="1" x14ac:dyDescent="0.3">
      <c r="A20" s="26"/>
      <c r="B20" s="20">
        <v>19</v>
      </c>
      <c r="C20" s="20" t="s">
        <v>39</v>
      </c>
      <c r="D20" s="20">
        <v>410</v>
      </c>
      <c r="E20" s="20">
        <v>10</v>
      </c>
      <c r="F20" s="21">
        <v>1210</v>
      </c>
      <c r="G20" s="27">
        <f t="shared" si="2"/>
        <v>969</v>
      </c>
      <c r="H20" s="7"/>
      <c r="I20" s="33" t="s">
        <v>73</v>
      </c>
    </row>
    <row r="21" spans="1:14" ht="21" customHeight="1" x14ac:dyDescent="0.2">
      <c r="A21" s="26"/>
      <c r="B21" s="20">
        <v>20</v>
      </c>
      <c r="C21" s="20" t="s">
        <v>41</v>
      </c>
      <c r="D21" s="20">
        <v>470</v>
      </c>
      <c r="E21" s="20">
        <v>17</v>
      </c>
      <c r="F21" s="21">
        <v>970</v>
      </c>
      <c r="G21" s="27">
        <f t="shared" si="2"/>
        <v>779</v>
      </c>
      <c r="H21" s="7"/>
      <c r="I21" s="9">
        <v>3</v>
      </c>
      <c r="J21" s="2" t="str">
        <f>VLOOKUP(I21,$B$2:$C$58,2)</f>
        <v>Fokhagymakrémleves</v>
      </c>
      <c r="K21" s="10">
        <f>VLOOKUP(I21,$B$2:$G$58,6)</f>
        <v>449</v>
      </c>
      <c r="L21" s="2"/>
      <c r="M21" s="2"/>
      <c r="N21" s="11">
        <f>VLOOKUP(I21,$B$2:$D$58,3)</f>
        <v>360</v>
      </c>
    </row>
    <row r="22" spans="1:14" ht="21" customHeight="1" x14ac:dyDescent="0.2">
      <c r="A22" s="26"/>
      <c r="B22" s="20">
        <v>21</v>
      </c>
      <c r="C22" s="20" t="s">
        <v>31</v>
      </c>
      <c r="D22" s="20">
        <v>600</v>
      </c>
      <c r="E22" s="20">
        <v>9</v>
      </c>
      <c r="F22" s="21">
        <v>1040</v>
      </c>
      <c r="G22" s="27">
        <f t="shared" si="2"/>
        <v>839</v>
      </c>
      <c r="H22" s="7"/>
      <c r="I22" s="12">
        <v>42</v>
      </c>
      <c r="J22" s="3" t="str">
        <f>VLOOKUP(I22,$B$2:$C$58,2)</f>
        <v>Csirkés pizza</v>
      </c>
      <c r="K22" s="13">
        <f t="shared" ref="K22:K23" si="4">VLOOKUP(I22,$B$2:$G$58,6)</f>
        <v>1179</v>
      </c>
      <c r="L22" s="3"/>
      <c r="M22" s="3"/>
      <c r="N22" s="14">
        <f>VLOOKUP(I22,$B$2:$D$58,3)</f>
        <v>930</v>
      </c>
    </row>
    <row r="23" spans="1:14" ht="21" customHeight="1" x14ac:dyDescent="0.2">
      <c r="A23" s="26"/>
      <c r="B23" s="20">
        <v>22</v>
      </c>
      <c r="C23" s="20" t="s">
        <v>11</v>
      </c>
      <c r="D23" s="20">
        <v>490</v>
      </c>
      <c r="E23" s="20">
        <v>12</v>
      </c>
      <c r="F23" s="21">
        <v>1090</v>
      </c>
      <c r="G23" s="27">
        <f t="shared" si="2"/>
        <v>879</v>
      </c>
      <c r="H23" s="7"/>
      <c r="I23" s="12">
        <v>52</v>
      </c>
      <c r="J23" s="3" t="str">
        <f>VLOOKUP(I23,$B$2:$C$58,2)</f>
        <v>Máglyarakás</v>
      </c>
      <c r="K23" s="13">
        <f t="shared" si="4"/>
        <v>449</v>
      </c>
      <c r="L23" s="3"/>
      <c r="M23" s="3"/>
      <c r="N23" s="14">
        <f>VLOOKUP(I23,$B$2:$D$58,3)</f>
        <v>310</v>
      </c>
    </row>
    <row r="24" spans="1:14" ht="21" customHeight="1" x14ac:dyDescent="0.2">
      <c r="A24" s="26"/>
      <c r="B24" s="20">
        <v>23</v>
      </c>
      <c r="C24" s="20" t="s">
        <v>43</v>
      </c>
      <c r="D24" s="20">
        <v>510</v>
      </c>
      <c r="E24" s="20">
        <v>13</v>
      </c>
      <c r="F24" s="21">
        <v>970</v>
      </c>
      <c r="G24" s="27">
        <f t="shared" si="2"/>
        <v>779</v>
      </c>
      <c r="H24" s="7"/>
      <c r="I24" s="12"/>
      <c r="J24" s="3"/>
      <c r="K24" s="13"/>
      <c r="L24" s="3"/>
      <c r="M24" s="3"/>
      <c r="N24" s="14"/>
    </row>
    <row r="25" spans="1:14" ht="21" customHeight="1" x14ac:dyDescent="0.2">
      <c r="A25" s="26"/>
      <c r="B25" s="20">
        <v>24</v>
      </c>
      <c r="C25" s="20" t="s">
        <v>48</v>
      </c>
      <c r="D25" s="20">
        <v>350</v>
      </c>
      <c r="E25" s="20">
        <v>9</v>
      </c>
      <c r="F25" s="21">
        <v>1210</v>
      </c>
      <c r="G25" s="27">
        <f t="shared" si="2"/>
        <v>969</v>
      </c>
      <c r="H25" s="7"/>
      <c r="I25" s="12"/>
      <c r="J25" s="4" t="s">
        <v>63</v>
      </c>
      <c r="K25" s="13">
        <f>ROUNDDOWN(SUM(K21:K23),-2)</f>
        <v>2000</v>
      </c>
      <c r="L25" s="3"/>
      <c r="M25" s="3" t="s">
        <v>65</v>
      </c>
      <c r="N25" s="14">
        <f>SUM(N21:N23)</f>
        <v>1600</v>
      </c>
    </row>
    <row r="26" spans="1:14" ht="21" customHeight="1" thickBot="1" x14ac:dyDescent="0.25">
      <c r="A26" s="26"/>
      <c r="B26" s="20">
        <v>25</v>
      </c>
      <c r="C26" s="20" t="s">
        <v>45</v>
      </c>
      <c r="D26" s="20">
        <v>380</v>
      </c>
      <c r="E26" s="20">
        <v>7</v>
      </c>
      <c r="F26" s="21">
        <v>980</v>
      </c>
      <c r="G26" s="27">
        <f t="shared" si="2"/>
        <v>789</v>
      </c>
      <c r="H26" s="7"/>
      <c r="I26" s="15"/>
      <c r="J26" s="5" t="s">
        <v>64</v>
      </c>
      <c r="K26" s="16">
        <f>K25*20*0.9</f>
        <v>36000</v>
      </c>
      <c r="L26" s="17"/>
      <c r="M26" s="17"/>
      <c r="N26" s="18"/>
    </row>
    <row r="27" spans="1:14" ht="21" customHeight="1" x14ac:dyDescent="0.2">
      <c r="A27" s="26"/>
      <c r="B27" s="20">
        <v>26</v>
      </c>
      <c r="C27" s="20" t="s">
        <v>30</v>
      </c>
      <c r="D27" s="20">
        <v>570</v>
      </c>
      <c r="E27" s="20">
        <v>18</v>
      </c>
      <c r="F27" s="21">
        <v>1160</v>
      </c>
      <c r="G27" s="27">
        <f t="shared" si="2"/>
        <v>929</v>
      </c>
      <c r="H27" s="7"/>
    </row>
    <row r="28" spans="1:14" ht="21" customHeight="1" x14ac:dyDescent="0.2">
      <c r="A28" s="26"/>
      <c r="B28" s="20">
        <v>27</v>
      </c>
      <c r="C28" s="20" t="s">
        <v>9</v>
      </c>
      <c r="D28" s="20">
        <v>450</v>
      </c>
      <c r="E28" s="20">
        <v>15</v>
      </c>
      <c r="F28" s="21">
        <v>1090</v>
      </c>
      <c r="G28" s="27">
        <f t="shared" si="2"/>
        <v>879</v>
      </c>
      <c r="H28" s="7"/>
    </row>
    <row r="29" spans="1:14" ht="21" customHeight="1" x14ac:dyDescent="0.2">
      <c r="A29" s="26"/>
      <c r="B29" s="20">
        <v>28</v>
      </c>
      <c r="C29" s="20" t="s">
        <v>75</v>
      </c>
      <c r="D29" s="20">
        <v>570</v>
      </c>
      <c r="E29" s="20">
        <v>13</v>
      </c>
      <c r="F29" s="21">
        <v>1040</v>
      </c>
      <c r="G29" s="27">
        <f t="shared" si="2"/>
        <v>839</v>
      </c>
      <c r="H29" s="7"/>
      <c r="J29" s="6" t="s">
        <v>76</v>
      </c>
      <c r="K29" s="7">
        <f>MAX(G2:G58)</f>
        <v>1179</v>
      </c>
    </row>
    <row r="30" spans="1:14" ht="21" customHeight="1" x14ac:dyDescent="0.2">
      <c r="A30" s="26"/>
      <c r="B30" s="20">
        <v>29</v>
      </c>
      <c r="C30" s="20" t="s">
        <v>44</v>
      </c>
      <c r="D30" s="20">
        <v>590</v>
      </c>
      <c r="E30" s="20">
        <v>5</v>
      </c>
      <c r="F30" s="21">
        <v>970</v>
      </c>
      <c r="G30" s="27">
        <f t="shared" si="2"/>
        <v>779</v>
      </c>
      <c r="H30" s="7"/>
      <c r="J30" s="6" t="s">
        <v>77</v>
      </c>
      <c r="K30" s="6" t="str">
        <f>INDEX(C2:C58,MATCH(K29,G2:G58,0))</f>
        <v>Csirkés pizza</v>
      </c>
    </row>
    <row r="31" spans="1:14" ht="21" customHeight="1" x14ac:dyDescent="0.2">
      <c r="A31" s="26"/>
      <c r="B31" s="20">
        <v>30</v>
      </c>
      <c r="C31" s="20" t="s">
        <v>46</v>
      </c>
      <c r="D31" s="20">
        <v>440</v>
      </c>
      <c r="E31" s="20">
        <v>5</v>
      </c>
      <c r="F31" s="21">
        <v>1080</v>
      </c>
      <c r="G31" s="27">
        <f t="shared" si="2"/>
        <v>869</v>
      </c>
      <c r="H31" s="7"/>
    </row>
    <row r="32" spans="1:14" ht="21" customHeight="1" x14ac:dyDescent="0.2">
      <c r="A32" s="26"/>
      <c r="B32" s="20">
        <v>31</v>
      </c>
      <c r="C32" s="20" t="s">
        <v>47</v>
      </c>
      <c r="D32" s="20">
        <v>470</v>
      </c>
      <c r="E32" s="20">
        <v>14</v>
      </c>
      <c r="F32" s="21">
        <v>1080</v>
      </c>
      <c r="G32" s="27">
        <f t="shared" si="2"/>
        <v>869</v>
      </c>
      <c r="H32" s="7"/>
    </row>
    <row r="33" spans="1:11" ht="21" customHeight="1" x14ac:dyDescent="0.2">
      <c r="A33" s="26"/>
      <c r="B33" s="20">
        <v>32</v>
      </c>
      <c r="C33" s="20" t="s">
        <v>37</v>
      </c>
      <c r="D33" s="20">
        <v>550</v>
      </c>
      <c r="E33" s="20">
        <v>18</v>
      </c>
      <c r="F33" s="21">
        <v>1160</v>
      </c>
      <c r="G33" s="27">
        <f t="shared" si="2"/>
        <v>929</v>
      </c>
      <c r="H33" s="7"/>
      <c r="K33" s="19"/>
    </row>
    <row r="34" spans="1:11" ht="21" customHeight="1" x14ac:dyDescent="0.2">
      <c r="A34" s="26"/>
      <c r="B34" s="20">
        <v>33</v>
      </c>
      <c r="C34" s="20" t="s">
        <v>38</v>
      </c>
      <c r="D34" s="20">
        <v>500</v>
      </c>
      <c r="E34" s="20">
        <v>12</v>
      </c>
      <c r="F34" s="21">
        <v>1040</v>
      </c>
      <c r="G34" s="27">
        <f t="shared" si="2"/>
        <v>839</v>
      </c>
      <c r="H34" s="7"/>
    </row>
    <row r="35" spans="1:11" ht="21" customHeight="1" thickBot="1" x14ac:dyDescent="0.25">
      <c r="A35" s="28"/>
      <c r="B35" s="29">
        <v>34</v>
      </c>
      <c r="C35" s="29" t="s">
        <v>42</v>
      </c>
      <c r="D35" s="29">
        <v>310</v>
      </c>
      <c r="E35" s="29">
        <v>9</v>
      </c>
      <c r="F35" s="30">
        <v>1210</v>
      </c>
      <c r="G35" s="31">
        <f t="shared" si="2"/>
        <v>969</v>
      </c>
      <c r="H35" s="7"/>
    </row>
    <row r="36" spans="1:11" ht="21" customHeight="1" x14ac:dyDescent="0.25">
      <c r="A36" s="22" t="s">
        <v>70</v>
      </c>
      <c r="B36" s="23">
        <v>35</v>
      </c>
      <c r="C36" s="23" t="s">
        <v>28</v>
      </c>
      <c r="D36" s="23">
        <v>340</v>
      </c>
      <c r="E36" s="23">
        <v>10</v>
      </c>
      <c r="F36" s="24">
        <v>1210</v>
      </c>
      <c r="G36" s="25">
        <f t="shared" si="2"/>
        <v>969</v>
      </c>
      <c r="H36" s="7"/>
    </row>
    <row r="37" spans="1:11" ht="21" customHeight="1" x14ac:dyDescent="0.25">
      <c r="A37" s="32"/>
      <c r="B37" s="20">
        <v>36</v>
      </c>
      <c r="C37" s="20" t="s">
        <v>61</v>
      </c>
      <c r="D37" s="20">
        <v>500</v>
      </c>
      <c r="E37" s="20">
        <v>25</v>
      </c>
      <c r="F37" s="21">
        <v>1040</v>
      </c>
      <c r="G37" s="27">
        <f t="shared" si="2"/>
        <v>839</v>
      </c>
      <c r="H37" s="7"/>
    </row>
    <row r="38" spans="1:11" ht="21" customHeight="1" x14ac:dyDescent="0.2">
      <c r="A38" s="26"/>
      <c r="B38" s="20">
        <v>37</v>
      </c>
      <c r="C38" s="20" t="s">
        <v>25</v>
      </c>
      <c r="D38" s="20">
        <v>590</v>
      </c>
      <c r="E38" s="20">
        <v>25</v>
      </c>
      <c r="F38" s="21">
        <v>1000</v>
      </c>
      <c r="G38" s="27">
        <f t="shared" si="2"/>
        <v>809</v>
      </c>
      <c r="H38" s="7"/>
    </row>
    <row r="39" spans="1:11" ht="21" customHeight="1" x14ac:dyDescent="0.2">
      <c r="A39" s="26"/>
      <c r="B39" s="20">
        <v>38</v>
      </c>
      <c r="C39" s="20" t="s">
        <v>19</v>
      </c>
      <c r="D39" s="20">
        <v>560</v>
      </c>
      <c r="E39" s="20">
        <v>30</v>
      </c>
      <c r="F39" s="21">
        <v>1000</v>
      </c>
      <c r="G39" s="27">
        <f t="shared" si="2"/>
        <v>809</v>
      </c>
      <c r="H39" s="7"/>
    </row>
    <row r="40" spans="1:11" ht="21" customHeight="1" x14ac:dyDescent="0.2">
      <c r="A40" s="26"/>
      <c r="B40" s="20">
        <v>39</v>
      </c>
      <c r="C40" s="20" t="s">
        <v>40</v>
      </c>
      <c r="D40" s="20">
        <v>390</v>
      </c>
      <c r="E40" s="20">
        <v>15</v>
      </c>
      <c r="F40" s="21">
        <v>1210</v>
      </c>
      <c r="G40" s="27">
        <f t="shared" si="2"/>
        <v>969</v>
      </c>
      <c r="H40" s="7"/>
    </row>
    <row r="41" spans="1:11" ht="21" customHeight="1" x14ac:dyDescent="0.2">
      <c r="A41" s="26"/>
      <c r="B41" s="20">
        <v>40</v>
      </c>
      <c r="C41" s="20" t="s">
        <v>18</v>
      </c>
      <c r="D41" s="20">
        <v>630</v>
      </c>
      <c r="E41" s="20">
        <v>8</v>
      </c>
      <c r="F41" s="21">
        <v>1000</v>
      </c>
      <c r="G41" s="27">
        <f t="shared" si="2"/>
        <v>809</v>
      </c>
      <c r="H41" s="7"/>
    </row>
    <row r="42" spans="1:11" ht="21" customHeight="1" thickBot="1" x14ac:dyDescent="0.25">
      <c r="A42" s="28"/>
      <c r="B42" s="29">
        <v>41</v>
      </c>
      <c r="C42" s="29" t="s">
        <v>60</v>
      </c>
      <c r="D42" s="29">
        <v>470</v>
      </c>
      <c r="E42" s="29">
        <v>21</v>
      </c>
      <c r="F42" s="30">
        <v>1000</v>
      </c>
      <c r="G42" s="31">
        <f t="shared" si="2"/>
        <v>809</v>
      </c>
      <c r="H42" s="7"/>
    </row>
    <row r="43" spans="1:11" ht="21" customHeight="1" x14ac:dyDescent="0.25">
      <c r="A43" s="22" t="s">
        <v>59</v>
      </c>
      <c r="B43" s="23">
        <v>42</v>
      </c>
      <c r="C43" s="23" t="s">
        <v>78</v>
      </c>
      <c r="D43" s="23">
        <v>930</v>
      </c>
      <c r="E43" s="23">
        <v>14</v>
      </c>
      <c r="F43" s="24">
        <v>1470</v>
      </c>
      <c r="G43" s="25">
        <f t="shared" si="2"/>
        <v>1179</v>
      </c>
      <c r="H43" s="7"/>
    </row>
    <row r="44" spans="1:11" ht="21" customHeight="1" x14ac:dyDescent="0.2">
      <c r="A44" s="26"/>
      <c r="B44" s="20">
        <v>43</v>
      </c>
      <c r="C44" s="20" t="s">
        <v>27</v>
      </c>
      <c r="D44" s="20">
        <v>790</v>
      </c>
      <c r="E44" s="20">
        <v>8</v>
      </c>
      <c r="F44" s="21">
        <v>1040</v>
      </c>
      <c r="G44" s="27">
        <f t="shared" si="2"/>
        <v>839</v>
      </c>
      <c r="H44" s="7"/>
    </row>
    <row r="45" spans="1:11" ht="21" customHeight="1" x14ac:dyDescent="0.2">
      <c r="A45" s="26"/>
      <c r="B45" s="20">
        <v>44</v>
      </c>
      <c r="C45" s="20" t="s">
        <v>29</v>
      </c>
      <c r="D45" s="20">
        <v>470</v>
      </c>
      <c r="E45" s="20">
        <v>14</v>
      </c>
      <c r="F45" s="21">
        <v>1090</v>
      </c>
      <c r="G45" s="27">
        <f t="shared" si="2"/>
        <v>879</v>
      </c>
      <c r="H45" s="7"/>
    </row>
    <row r="46" spans="1:11" ht="21" customHeight="1" x14ac:dyDescent="0.2">
      <c r="A46" s="26"/>
      <c r="B46" s="20">
        <v>45</v>
      </c>
      <c r="C46" s="20" t="s">
        <v>33</v>
      </c>
      <c r="D46" s="20">
        <v>470</v>
      </c>
      <c r="E46" s="20">
        <v>12</v>
      </c>
      <c r="F46" s="21">
        <v>1210</v>
      </c>
      <c r="G46" s="27">
        <f t="shared" si="2"/>
        <v>969</v>
      </c>
      <c r="H46" s="7"/>
    </row>
    <row r="47" spans="1:11" ht="21" customHeight="1" x14ac:dyDescent="0.2">
      <c r="A47" s="26"/>
      <c r="B47" s="20">
        <v>46</v>
      </c>
      <c r="C47" s="20" t="s">
        <v>32</v>
      </c>
      <c r="D47" s="20">
        <v>770</v>
      </c>
      <c r="E47" s="20">
        <v>11</v>
      </c>
      <c r="F47" s="21">
        <v>1210</v>
      </c>
      <c r="G47" s="27">
        <f t="shared" si="2"/>
        <v>969</v>
      </c>
      <c r="H47" s="7"/>
    </row>
    <row r="48" spans="1:11" ht="21" customHeight="1" thickBot="1" x14ac:dyDescent="0.25">
      <c r="A48" s="28"/>
      <c r="B48" s="29">
        <v>47</v>
      </c>
      <c r="C48" s="29" t="s">
        <v>26</v>
      </c>
      <c r="D48" s="29">
        <v>780</v>
      </c>
      <c r="E48" s="29">
        <v>10</v>
      </c>
      <c r="F48" s="30">
        <v>1210</v>
      </c>
      <c r="G48" s="31">
        <f t="shared" si="2"/>
        <v>969</v>
      </c>
      <c r="H48" s="7"/>
    </row>
    <row r="49" spans="1:8" ht="21" customHeight="1" x14ac:dyDescent="0.25">
      <c r="A49" s="22" t="s">
        <v>58</v>
      </c>
      <c r="B49" s="23">
        <v>48</v>
      </c>
      <c r="C49" s="23" t="s">
        <v>49</v>
      </c>
      <c r="D49" s="23">
        <v>130</v>
      </c>
      <c r="E49" s="23">
        <v>9</v>
      </c>
      <c r="F49" s="24">
        <v>470</v>
      </c>
      <c r="G49" s="25">
        <f t="shared" si="2"/>
        <v>379</v>
      </c>
      <c r="H49" s="7"/>
    </row>
    <row r="50" spans="1:8" ht="21" customHeight="1" x14ac:dyDescent="0.2">
      <c r="A50" s="26"/>
      <c r="B50" s="20">
        <v>49</v>
      </c>
      <c r="C50" s="20" t="s">
        <v>21</v>
      </c>
      <c r="D50" s="20">
        <v>190</v>
      </c>
      <c r="E50" s="20">
        <v>6</v>
      </c>
      <c r="F50" s="21">
        <v>480</v>
      </c>
      <c r="G50" s="27">
        <f t="shared" si="2"/>
        <v>389</v>
      </c>
      <c r="H50" s="7"/>
    </row>
    <row r="51" spans="1:8" ht="21" customHeight="1" x14ac:dyDescent="0.2">
      <c r="A51" s="26"/>
      <c r="B51" s="20">
        <v>50</v>
      </c>
      <c r="C51" s="20" t="s">
        <v>53</v>
      </c>
      <c r="D51" s="20">
        <v>330</v>
      </c>
      <c r="E51" s="20">
        <v>14</v>
      </c>
      <c r="F51" s="21">
        <v>550</v>
      </c>
      <c r="G51" s="27">
        <f t="shared" si="2"/>
        <v>449</v>
      </c>
      <c r="H51" s="7"/>
    </row>
    <row r="52" spans="1:8" ht="21" customHeight="1" x14ac:dyDescent="0.2">
      <c r="A52" s="26"/>
      <c r="B52" s="20">
        <v>51</v>
      </c>
      <c r="C52" s="20" t="s">
        <v>22</v>
      </c>
      <c r="D52" s="20">
        <v>220</v>
      </c>
      <c r="E52" s="20">
        <v>10</v>
      </c>
      <c r="F52" s="21">
        <v>480</v>
      </c>
      <c r="G52" s="27">
        <f t="shared" si="2"/>
        <v>389</v>
      </c>
      <c r="H52" s="7"/>
    </row>
    <row r="53" spans="1:8" ht="21" customHeight="1" x14ac:dyDescent="0.2">
      <c r="A53" s="26"/>
      <c r="B53" s="20">
        <v>52</v>
      </c>
      <c r="C53" s="20" t="s">
        <v>52</v>
      </c>
      <c r="D53" s="20">
        <v>310</v>
      </c>
      <c r="E53" s="20">
        <v>11</v>
      </c>
      <c r="F53" s="21">
        <v>550</v>
      </c>
      <c r="G53" s="27">
        <f t="shared" si="2"/>
        <v>449</v>
      </c>
      <c r="H53" s="7"/>
    </row>
    <row r="54" spans="1:8" ht="21" customHeight="1" x14ac:dyDescent="0.2">
      <c r="A54" s="26"/>
      <c r="B54" s="20">
        <v>53</v>
      </c>
      <c r="C54" s="20" t="s">
        <v>20</v>
      </c>
      <c r="D54" s="20">
        <v>330</v>
      </c>
      <c r="E54" s="20">
        <v>18</v>
      </c>
      <c r="F54" s="21">
        <v>480</v>
      </c>
      <c r="G54" s="27">
        <f t="shared" si="2"/>
        <v>389</v>
      </c>
      <c r="H54" s="7"/>
    </row>
    <row r="55" spans="1:8" ht="21" customHeight="1" x14ac:dyDescent="0.2">
      <c r="A55" s="26"/>
      <c r="B55" s="20">
        <v>54</v>
      </c>
      <c r="C55" s="20" t="s">
        <v>51</v>
      </c>
      <c r="D55" s="20">
        <v>380</v>
      </c>
      <c r="E55" s="20">
        <v>9</v>
      </c>
      <c r="F55" s="21">
        <v>470</v>
      </c>
      <c r="G55" s="27">
        <f t="shared" si="2"/>
        <v>379</v>
      </c>
      <c r="H55" s="7"/>
    </row>
    <row r="56" spans="1:8" ht="21" customHeight="1" x14ac:dyDescent="0.2">
      <c r="A56" s="26"/>
      <c r="B56" s="20">
        <v>55</v>
      </c>
      <c r="C56" s="20" t="s">
        <v>23</v>
      </c>
      <c r="D56" s="20">
        <v>340</v>
      </c>
      <c r="E56" s="20">
        <v>20</v>
      </c>
      <c r="F56" s="21">
        <v>480</v>
      </c>
      <c r="G56" s="27">
        <f t="shared" si="2"/>
        <v>389</v>
      </c>
      <c r="H56" s="7"/>
    </row>
    <row r="57" spans="1:8" ht="21" customHeight="1" x14ac:dyDescent="0.2">
      <c r="A57" s="26"/>
      <c r="B57" s="20">
        <v>56</v>
      </c>
      <c r="C57" s="20" t="s">
        <v>50</v>
      </c>
      <c r="D57" s="20">
        <v>440</v>
      </c>
      <c r="E57" s="20">
        <v>11</v>
      </c>
      <c r="F57" s="21">
        <v>600</v>
      </c>
      <c r="G57" s="27">
        <f t="shared" si="2"/>
        <v>489</v>
      </c>
      <c r="H57" s="7"/>
    </row>
    <row r="58" spans="1:8" ht="21" customHeight="1" thickBot="1" x14ac:dyDescent="0.25">
      <c r="A58" s="28"/>
      <c r="B58" s="29">
        <v>57</v>
      </c>
      <c r="C58" s="29" t="s">
        <v>24</v>
      </c>
      <c r="D58" s="29">
        <v>240</v>
      </c>
      <c r="E58" s="29">
        <v>9</v>
      </c>
      <c r="F58" s="30">
        <v>480</v>
      </c>
      <c r="G58" s="31">
        <f t="shared" si="2"/>
        <v>389</v>
      </c>
      <c r="H58" s="7"/>
    </row>
  </sheetData>
  <sortState ref="C49:F58">
    <sortCondition ref="C49:C58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Diagramok</vt:lpstr>
      </vt:variant>
      <vt:variant>
        <vt:i4>1</vt:i4>
      </vt:variant>
    </vt:vector>
  </HeadingPairs>
  <TitlesOfParts>
    <vt:vector size="2" baseType="lpstr">
      <vt:lpstr>étlap</vt:lpstr>
      <vt:lpstr>Diagram1</vt:lpstr>
    </vt:vector>
  </TitlesOfParts>
  <Company>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Étlap</dc:title>
  <dc:creator/>
  <cp:lastModifiedBy>Oktatási Hivatal</cp:lastModifiedBy>
  <cp:lastPrinted>2011-07-10T23:23:32Z</cp:lastPrinted>
  <dcterms:created xsi:type="dcterms:W3CDTF">2011-07-05T08:15:35Z</dcterms:created>
  <dcterms:modified xsi:type="dcterms:W3CDTF">2011-08-07T12:20:26Z</dcterms:modified>
</cp:coreProperties>
</file>